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4525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12" i="1"/>
  <c r="R12" i="1"/>
  <c r="R18" i="1"/>
  <c r="R13" i="1"/>
  <c r="R22" i="1"/>
  <c r="R23" i="1"/>
  <c r="R24" i="1"/>
  <c r="R19" i="1"/>
  <c r="R26" i="1"/>
  <c r="R20" i="1"/>
  <c r="R16" i="1"/>
  <c r="R14" i="1"/>
  <c r="R21" i="1"/>
  <c r="R25" i="1"/>
  <c r="R15" i="1"/>
  <c r="Q12" i="1"/>
  <c r="Q18" i="1"/>
  <c r="Q13" i="1"/>
  <c r="Q22" i="1"/>
  <c r="Q23" i="1"/>
  <c r="Q24" i="1"/>
  <c r="Q19" i="1"/>
  <c r="Q26" i="1"/>
  <c r="Q20" i="1"/>
  <c r="Q16" i="1"/>
  <c r="Q14" i="1"/>
  <c r="Q21" i="1"/>
  <c r="Q25" i="1"/>
  <c r="Q15" i="1"/>
  <c r="R17" i="1"/>
  <c r="Q17" i="1"/>
  <c r="L12" i="1"/>
  <c r="N12" i="1" s="1"/>
  <c r="L18" i="1"/>
  <c r="N18" i="1" s="1"/>
  <c r="L13" i="1"/>
  <c r="N13" i="1" s="1"/>
  <c r="L22" i="1"/>
  <c r="N22" i="1" s="1"/>
  <c r="L23" i="1"/>
  <c r="N23" i="1" s="1"/>
  <c r="L24" i="1"/>
  <c r="N24" i="1" s="1"/>
  <c r="L19" i="1"/>
  <c r="N19" i="1" s="1"/>
  <c r="L26" i="1"/>
  <c r="N26" i="1" s="1"/>
  <c r="L20" i="1"/>
  <c r="N20" i="1" s="1"/>
  <c r="L16" i="1"/>
  <c r="N16" i="1" s="1"/>
  <c r="L14" i="1"/>
  <c r="N14" i="1" s="1"/>
  <c r="L21" i="1"/>
  <c r="N21" i="1" s="1"/>
  <c r="L25" i="1"/>
  <c r="N25" i="1" s="1"/>
  <c r="L15" i="1"/>
  <c r="N15" i="1" s="1"/>
  <c r="L17" i="1"/>
  <c r="N17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" i="2"/>
</calcChain>
</file>

<file path=xl/sharedStrings.xml><?xml version="1.0" encoding="utf-8"?>
<sst xmlns="http://schemas.openxmlformats.org/spreadsheetml/2006/main" count="296" uniqueCount="83">
  <si>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</si>
  <si>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</si>
  <si>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</si>
  <si>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</si>
  <si>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</si>
  <si>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</si>
  <si>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</si>
  <si>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</si>
  <si>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</si>
  <si>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</si>
  <si>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</si>
  <si>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</si>
  <si>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</si>
  <si>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</si>
  <si>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</si>
  <si>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</si>
  <si>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</si>
  <si>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</si>
  <si>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</si>
  <si>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</si>
  <si>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</si>
  <si>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</si>
  <si>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</si>
  <si>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</si>
  <si>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</si>
  <si>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</si>
  <si>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</si>
  <si>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</si>
  <si>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</si>
  <si>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</si>
  <si>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</si>
  <si>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</si>
  <si>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</si>
  <si>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</si>
  <si>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</si>
  <si>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</si>
  <si>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</si>
  <si>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</si>
  <si>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Бадмаев Александр Владимирович</t>
  </si>
  <si>
    <t>Балко Виктория Васильевна</t>
  </si>
  <si>
    <t>Гурьянова Евгения Анатольевна</t>
  </si>
  <si>
    <t>Иванова Елена Владимировна</t>
  </si>
  <si>
    <t>Исаева Ксения Вадимовна</t>
  </si>
  <si>
    <t>Краснова Александра Дмитриевна</t>
  </si>
  <si>
    <t>Магомедов Алиомар Магомедрасулович</t>
  </si>
  <si>
    <t>Мозгачева Екатерина Петровна</t>
  </si>
  <si>
    <t>Москаленко Владислав Сергеевич</t>
  </si>
  <si>
    <t>Нечаева Татьяна Сергеевна</t>
  </si>
  <si>
    <t>Никулина Алина Ивановна</t>
  </si>
  <si>
    <t>Пашина Александра Николаевна</t>
  </si>
  <si>
    <t>Руфанова Анна Алексеевна</t>
  </si>
  <si>
    <t>Соколова Алена Андреевна</t>
  </si>
  <si>
    <t>Трофимова Екатерина Валерьевна</t>
  </si>
  <si>
    <t>0811408</t>
  </si>
  <si>
    <t>Научно-исследовательская практика</t>
  </si>
  <si>
    <t>Экзамен</t>
  </si>
  <si>
    <t>2015/2016 учебный год 3 модуль</t>
  </si>
  <si>
    <t>Государственное и муниципальное управление</t>
  </si>
  <si>
    <t>0811419</t>
  </si>
  <si>
    <t>0811402</t>
  </si>
  <si>
    <t>0811415</t>
  </si>
  <si>
    <t>0811407</t>
  </si>
  <si>
    <t>0811414</t>
  </si>
  <si>
    <t>С141МГИМУ002</t>
  </si>
  <si>
    <t>0811413</t>
  </si>
  <si>
    <t>0811406</t>
  </si>
  <si>
    <t>0811412</t>
  </si>
  <si>
    <t>С141МГИМУ001</t>
  </si>
  <si>
    <t>0811405</t>
  </si>
  <si>
    <t>0811411</t>
  </si>
  <si>
    <t>0811410</t>
  </si>
  <si>
    <t>0811417</t>
  </si>
  <si>
    <t>Защита выпускной квалификационной работы</t>
  </si>
  <si>
    <t>2015/2016 учебный год 4 модуль</t>
  </si>
  <si>
    <t>Бюдж</t>
  </si>
  <si>
    <t>3 - 4</t>
  </si>
  <si>
    <t>6 - 9</t>
  </si>
  <si>
    <t>11 - 14</t>
  </si>
  <si>
    <t>Дата выгрузки: 01.07.2016</t>
  </si>
  <si>
    <t>Период: c 2015/2016 учебный год II семестр по 2015/2016 учебный год II семестр</t>
  </si>
  <si>
    <t>Факультет/отделение: факультет Санкт-Петербургская школа социальных и гуманитарных наук Национального исследовательского университета «Высшая школа э</t>
  </si>
  <si>
    <t>Направление подготовки: Государственное и муниципальное управление</t>
  </si>
  <si>
    <t>Уровень образования, номер курса: Магистратура 2 курс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</si>
</sst>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/>
    </xf>
    <xf numFmtId="0" fontId="4" fillId="0" borderId="0" xfId="0" applyFont="1" applyFill="1" applyAlignment="1">
      <alignment horizontal="left" vertical="top" wrapText="1"/>
    </xf>
    <xf numFmtId="0" fontId="0" fillId="0" borderId="0" xfId="0" quotePrefix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85725</xdr:colOff>
          <xdr:row>0</xdr:row>
          <xdr:rowOff>190500</xdr:rowOff>
        </xdr:from>
        <xdr:to>
          <xdr:col>10</xdr:col>
          <xdr:colOff>66675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U26"/>
  <sheetViews>
    <sheetView tabSelected="1" workbookViewId="0"/>
  </sheetViews>
  <sheetFormatPr defaultRowHeight="12.75" x14ac:dyDescent="0.2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50.7109375" style="7" customWidth="1"/>
    <col min="7" max="7" width="6.42578125" style="1" customWidth="1"/>
    <col min="8" max="8" width="10.7109375" style="1" hidden="1" customWidth="1"/>
    <col min="9" max="10" width="10.7109375" style="28" customWidth="1"/>
    <col min="11" max="14" width="10.7109375" style="13" customWidth="1"/>
    <col min="15" max="16" width="10.7109375" style="27" hidden="1" customWidth="1"/>
    <col min="17" max="17" width="10.7109375" style="27" customWidth="1"/>
    <col min="18" max="18" width="10.7109375" style="28" customWidth="1"/>
    <col min="19" max="19" width="10.7109375" style="27" customWidth="1"/>
    <col min="20" max="20" width="10.7109375" style="28" customWidth="1"/>
    <col min="21" max="21" width="10.7109375" style="28" hidden="1" customWidth="1"/>
    <col min="22" max="64" width="10.7109375" style="1" customWidth="1"/>
    <col min="65" max="16384" width="9.140625" style="1"/>
  </cols>
  <sheetData>
    <row r="1" spans="1:21" s="6" customFormat="1" ht="32.25" customHeight="1" x14ac:dyDescent="0.2">
      <c r="A1" s="29" t="s">
        <v>32</v>
      </c>
      <c r="B1" s="20"/>
      <c r="C1" s="20"/>
      <c r="D1" s="20"/>
      <c r="E1" s="20"/>
      <c r="G1" s="19"/>
      <c r="I1" s="24"/>
      <c r="J1" s="24"/>
      <c r="K1" s="11"/>
      <c r="L1" s="11"/>
      <c r="M1" s="11"/>
      <c r="N1" s="11"/>
      <c r="O1" s="23"/>
      <c r="P1" s="23"/>
      <c r="Q1" s="33" t="s">
        <v>25</v>
      </c>
      <c r="R1" s="33"/>
      <c r="S1" s="33"/>
      <c r="T1" s="33"/>
      <c r="U1" s="24"/>
    </row>
    <row r="2" spans="1:21" s="5" customFormat="1" ht="15.75" customHeight="1" x14ac:dyDescent="0.2">
      <c r="A2" s="30" t="s">
        <v>78</v>
      </c>
      <c r="B2" s="6"/>
      <c r="C2" s="6"/>
      <c r="D2" s="6"/>
      <c r="E2" s="6"/>
      <c r="F2" s="6"/>
      <c r="G2" s="17"/>
      <c r="H2" s="6"/>
      <c r="I2" s="24"/>
      <c r="J2" s="24"/>
      <c r="K2" s="6"/>
      <c r="L2" s="6"/>
      <c r="M2" s="6"/>
      <c r="N2" s="12"/>
      <c r="O2" s="25"/>
      <c r="P2" s="25"/>
      <c r="Q2" s="34" t="s">
        <v>24</v>
      </c>
      <c r="R2" s="34"/>
      <c r="S2" s="34"/>
      <c r="T2" s="34"/>
      <c r="U2" s="26"/>
    </row>
    <row r="3" spans="1:21" s="5" customFormat="1" ht="15.75" customHeight="1" x14ac:dyDescent="0.2">
      <c r="A3" s="30" t="s">
        <v>79</v>
      </c>
      <c r="B3" s="6"/>
      <c r="C3" s="6"/>
      <c r="D3" s="6"/>
      <c r="E3" s="6"/>
      <c r="F3" s="6"/>
      <c r="G3" s="17"/>
      <c r="H3" s="6"/>
      <c r="I3" s="24"/>
      <c r="J3" s="24"/>
      <c r="K3" s="6"/>
      <c r="L3" s="6"/>
      <c r="M3" s="6"/>
      <c r="N3" s="12"/>
      <c r="O3" s="25"/>
      <c r="P3" s="25"/>
      <c r="Q3" s="34"/>
      <c r="R3" s="34"/>
      <c r="S3" s="34"/>
      <c r="T3" s="34"/>
      <c r="U3" s="26"/>
    </row>
    <row r="4" spans="1:21" s="5" customFormat="1" ht="15.75" customHeight="1" x14ac:dyDescent="0.2">
      <c r="A4" s="30" t="s">
        <v>80</v>
      </c>
      <c r="B4" s="6"/>
      <c r="C4" s="6"/>
      <c r="D4" s="6"/>
      <c r="E4" s="6"/>
      <c r="F4" s="6"/>
      <c r="G4" s="17"/>
      <c r="H4" s="6"/>
      <c r="I4" s="24"/>
      <c r="J4" s="24"/>
      <c r="K4" s="6"/>
      <c r="L4" s="6"/>
      <c r="M4" s="6"/>
      <c r="N4" s="12"/>
      <c r="O4" s="25"/>
      <c r="P4" s="25"/>
      <c r="Q4" s="25"/>
      <c r="R4" s="26"/>
      <c r="S4" s="25"/>
      <c r="T4" s="26"/>
      <c r="U4" s="26"/>
    </row>
    <row r="5" spans="1:21" s="5" customFormat="1" ht="15.75" customHeight="1" x14ac:dyDescent="0.2">
      <c r="A5" s="30" t="s">
        <v>81</v>
      </c>
      <c r="B5" s="6"/>
      <c r="C5" s="6"/>
      <c r="D5" s="6"/>
      <c r="E5" s="6"/>
      <c r="F5" s="6"/>
      <c r="G5" s="6"/>
      <c r="H5" s="6"/>
      <c r="I5" s="24"/>
      <c r="J5" s="24"/>
      <c r="K5" s="6"/>
      <c r="L5" s="6"/>
      <c r="M5" s="6"/>
      <c r="N5" s="12"/>
      <c r="O5" s="25"/>
      <c r="P5" s="25"/>
      <c r="Q5" s="25"/>
      <c r="R5" s="26"/>
      <c r="S5" s="25"/>
      <c r="T5" s="26"/>
      <c r="U5" s="26"/>
    </row>
    <row r="6" spans="1:21" s="5" customFormat="1" ht="15.75" customHeight="1" x14ac:dyDescent="0.2">
      <c r="A6" s="30" t="s">
        <v>82</v>
      </c>
      <c r="B6" s="8"/>
      <c r="C6" s="4"/>
      <c r="D6" s="4"/>
      <c r="E6" s="4"/>
      <c r="F6" s="4"/>
      <c r="G6" s="18"/>
      <c r="I6" s="26"/>
      <c r="J6" s="26"/>
      <c r="K6" s="12"/>
      <c r="L6" s="12"/>
      <c r="M6" s="12"/>
      <c r="N6" s="12"/>
      <c r="O6" s="25"/>
      <c r="P6" s="25"/>
      <c r="Q6" s="25"/>
      <c r="R6" s="26"/>
      <c r="S6" s="25"/>
      <c r="T6" s="26"/>
      <c r="U6" s="26"/>
    </row>
    <row r="7" spans="1:21" s="5" customFormat="1" ht="15.75" customHeight="1" x14ac:dyDescent="0.2">
      <c r="A7" s="18"/>
      <c r="B7" s="8"/>
      <c r="G7" s="21"/>
      <c r="I7" s="26"/>
      <c r="J7" s="26"/>
      <c r="K7" s="12"/>
      <c r="L7" s="12"/>
      <c r="M7" s="12"/>
      <c r="N7" s="12"/>
      <c r="O7" s="25"/>
      <c r="P7" s="25"/>
      <c r="Q7" s="25"/>
      <c r="R7" s="26"/>
      <c r="S7" s="25"/>
      <c r="T7" s="26"/>
      <c r="U7" s="26"/>
    </row>
    <row r="8" spans="1:21" s="2" customFormat="1" ht="20.25" customHeight="1" x14ac:dyDescent="0.2">
      <c r="A8" s="36" t="s">
        <v>2</v>
      </c>
      <c r="B8" s="37" t="s">
        <v>3</v>
      </c>
      <c r="C8" s="36" t="s">
        <v>0</v>
      </c>
      <c r="D8" s="36" t="s">
        <v>7</v>
      </c>
      <c r="E8" s="36" t="s">
        <v>1</v>
      </c>
      <c r="F8" s="36" t="s">
        <v>36</v>
      </c>
      <c r="G8" s="36" t="s">
        <v>6</v>
      </c>
      <c r="I8" s="38" t="s">
        <v>56</v>
      </c>
      <c r="J8" s="38" t="s">
        <v>73</v>
      </c>
      <c r="K8" s="48" t="s">
        <v>19</v>
      </c>
      <c r="L8" s="48" t="s">
        <v>20</v>
      </c>
      <c r="M8" s="49" t="s">
        <v>30</v>
      </c>
      <c r="N8" s="48" t="s">
        <v>21</v>
      </c>
      <c r="O8" s="50" t="s">
        <v>26</v>
      </c>
      <c r="P8" s="50" t="s">
        <v>27</v>
      </c>
      <c r="Q8" s="51" t="s">
        <v>28</v>
      </c>
      <c r="R8" s="50" t="s">
        <v>5</v>
      </c>
      <c r="S8" s="50" t="s">
        <v>22</v>
      </c>
      <c r="T8" s="50" t="s">
        <v>23</v>
      </c>
      <c r="U8" s="31" t="s">
        <v>31</v>
      </c>
    </row>
    <row r="9" spans="1:21" s="2" customFormat="1" ht="20.25" customHeight="1" x14ac:dyDescent="0.2">
      <c r="A9" s="36"/>
      <c r="B9" s="37"/>
      <c r="C9" s="36"/>
      <c r="D9" s="36"/>
      <c r="E9" s="36"/>
      <c r="F9" s="36"/>
      <c r="G9" s="36"/>
      <c r="I9" s="38" t="s">
        <v>55</v>
      </c>
      <c r="J9" s="38" t="s">
        <v>55</v>
      </c>
      <c r="K9" s="48"/>
      <c r="L9" s="48"/>
      <c r="M9" s="49"/>
      <c r="N9" s="48"/>
      <c r="O9" s="50"/>
      <c r="P9" s="50"/>
      <c r="Q9" s="51"/>
      <c r="R9" s="50"/>
      <c r="S9" s="50"/>
      <c r="T9" s="50"/>
      <c r="U9" s="31"/>
    </row>
    <row r="10" spans="1:21" s="3" customFormat="1" ht="200.1" customHeight="1" x14ac:dyDescent="0.2">
      <c r="A10" s="36"/>
      <c r="B10" s="37"/>
      <c r="C10" s="36"/>
      <c r="D10" s="36"/>
      <c r="E10" s="36"/>
      <c r="F10" s="36"/>
      <c r="G10" s="36"/>
      <c r="H10" s="22" t="s">
        <v>29</v>
      </c>
      <c r="I10" s="39" t="s">
        <v>54</v>
      </c>
      <c r="J10" s="39" t="s">
        <v>72</v>
      </c>
      <c r="K10" s="48"/>
      <c r="L10" s="48"/>
      <c r="M10" s="49"/>
      <c r="N10" s="48"/>
      <c r="O10" s="50"/>
      <c r="P10" s="50"/>
      <c r="Q10" s="51"/>
      <c r="R10" s="50"/>
      <c r="S10" s="50"/>
      <c r="T10" s="50"/>
      <c r="U10" s="31"/>
    </row>
    <row r="11" spans="1:21" s="10" customFormat="1" ht="18.75" customHeight="1" x14ac:dyDescent="0.2">
      <c r="A11" s="32" t="s">
        <v>4</v>
      </c>
      <c r="B11" s="32"/>
      <c r="C11" s="32"/>
      <c r="D11" s="32"/>
      <c r="E11" s="32"/>
      <c r="F11" s="32"/>
      <c r="G11" s="32"/>
      <c r="I11" s="40">
        <v>9</v>
      </c>
      <c r="J11" s="40">
        <v>6</v>
      </c>
      <c r="K11" s="48"/>
      <c r="L11" s="48"/>
      <c r="M11" s="49"/>
      <c r="N11" s="48"/>
      <c r="O11" s="50"/>
      <c r="P11" s="50"/>
      <c r="Q11" s="51"/>
      <c r="R11" s="50"/>
      <c r="S11" s="50"/>
      <c r="T11" s="50"/>
      <c r="U11" s="31"/>
    </row>
    <row r="12" spans="1:21" x14ac:dyDescent="0.2">
      <c r="A12" s="41">
        <v>1</v>
      </c>
      <c r="B12" s="42" t="s">
        <v>59</v>
      </c>
      <c r="C12" s="43" t="s">
        <v>39</v>
      </c>
      <c r="D12" s="43">
        <v>634849629</v>
      </c>
      <c r="E12" s="44"/>
      <c r="F12" s="43" t="s">
        <v>57</v>
      </c>
      <c r="G12" s="44" t="s">
        <v>74</v>
      </c>
      <c r="H12" s="1">
        <f>MATCH(D12,Данные!$D$1:$D$65536,0)</f>
        <v>5</v>
      </c>
      <c r="I12" s="47">
        <v>10</v>
      </c>
      <c r="J12" s="47">
        <v>10</v>
      </c>
      <c r="K12" s="52">
        <v>150</v>
      </c>
      <c r="L12" s="52">
        <f>IF(M12 &gt; 0, MAX(M$12:M$26) / M12, 0)</f>
        <v>1</v>
      </c>
      <c r="M12" s="52">
        <v>15</v>
      </c>
      <c r="N12" s="52">
        <f>K12*L12</f>
        <v>150</v>
      </c>
      <c r="O12" s="53">
        <v>20</v>
      </c>
      <c r="P12" s="53">
        <v>2</v>
      </c>
      <c r="Q12" s="53">
        <f>IF(P12 &gt; 0,O12/P12,0)</f>
        <v>10</v>
      </c>
      <c r="R12" s="47">
        <f>MIN($I12:J12)</f>
        <v>10</v>
      </c>
      <c r="S12" s="53"/>
      <c r="T12" s="47">
        <v>2</v>
      </c>
      <c r="U12" s="28">
        <v>1</v>
      </c>
    </row>
    <row r="13" spans="1:21" x14ac:dyDescent="0.2">
      <c r="A13" s="41">
        <v>2</v>
      </c>
      <c r="B13" s="42" t="s">
        <v>68</v>
      </c>
      <c r="C13" s="43" t="s">
        <v>41</v>
      </c>
      <c r="D13" s="43">
        <v>634849949</v>
      </c>
      <c r="E13" s="44"/>
      <c r="F13" s="43" t="s">
        <v>57</v>
      </c>
      <c r="G13" s="44" t="s">
        <v>74</v>
      </c>
      <c r="H13" s="1">
        <f>MATCH(D13,Данные!$D$1:$D$65536,0)</f>
        <v>14</v>
      </c>
      <c r="I13" s="47">
        <v>10</v>
      </c>
      <c r="J13" s="47">
        <v>8</v>
      </c>
      <c r="K13" s="52">
        <v>138</v>
      </c>
      <c r="L13" s="52">
        <f>IF(M13 &gt; 0, MAX(M$12:M$26) / M13, 0)</f>
        <v>1</v>
      </c>
      <c r="M13" s="52">
        <v>15</v>
      </c>
      <c r="N13" s="52">
        <f>K13*L13</f>
        <v>138</v>
      </c>
      <c r="O13" s="53">
        <v>18</v>
      </c>
      <c r="P13" s="53">
        <v>2</v>
      </c>
      <c r="Q13" s="53">
        <f>IF(P13 &gt; 0,O13/P13,0)</f>
        <v>9</v>
      </c>
      <c r="R13" s="47">
        <f>MIN($I13:J13)</f>
        <v>8</v>
      </c>
      <c r="S13" s="53"/>
      <c r="T13" s="47">
        <v>2</v>
      </c>
      <c r="U13" s="28">
        <v>2</v>
      </c>
    </row>
    <row r="14" spans="1:21" x14ac:dyDescent="0.2">
      <c r="A14" s="45" t="s">
        <v>75</v>
      </c>
      <c r="B14" s="42" t="s">
        <v>62</v>
      </c>
      <c r="C14" s="43" t="s">
        <v>49</v>
      </c>
      <c r="D14" s="43">
        <v>634851537</v>
      </c>
      <c r="E14" s="44"/>
      <c r="F14" s="43" t="s">
        <v>57</v>
      </c>
      <c r="G14" s="44" t="s">
        <v>74</v>
      </c>
      <c r="H14" s="1">
        <f>MATCH(D14,Данные!$D$1:$D$65536,0)</f>
        <v>8</v>
      </c>
      <c r="I14" s="47">
        <v>9</v>
      </c>
      <c r="J14" s="47">
        <v>9</v>
      </c>
      <c r="K14" s="52">
        <v>135</v>
      </c>
      <c r="L14" s="52">
        <f>IF(M14 &gt; 0, MAX(M$12:M$26) / M14, 0)</f>
        <v>1</v>
      </c>
      <c r="M14" s="52">
        <v>15</v>
      </c>
      <c r="N14" s="52">
        <f>K14*L14</f>
        <v>135</v>
      </c>
      <c r="O14" s="53">
        <v>18</v>
      </c>
      <c r="P14" s="53">
        <v>2</v>
      </c>
      <c r="Q14" s="53">
        <f>IF(P14 &gt; 0,O14/P14,0)</f>
        <v>9</v>
      </c>
      <c r="R14" s="47">
        <f>MIN($I14:J14)</f>
        <v>9</v>
      </c>
      <c r="S14" s="53"/>
      <c r="T14" s="47">
        <v>2</v>
      </c>
      <c r="U14" s="28">
        <v>3</v>
      </c>
    </row>
    <row r="15" spans="1:21" x14ac:dyDescent="0.2">
      <c r="A15" s="46"/>
      <c r="B15" s="42" t="s">
        <v>58</v>
      </c>
      <c r="C15" s="43" t="s">
        <v>52</v>
      </c>
      <c r="D15" s="43">
        <v>634852490</v>
      </c>
      <c r="E15" s="44"/>
      <c r="F15" s="43" t="s">
        <v>57</v>
      </c>
      <c r="G15" s="44" t="s">
        <v>74</v>
      </c>
      <c r="H15" s="1">
        <f>MATCH(D15,Данные!$D$1:$D$65536,0)</f>
        <v>4</v>
      </c>
      <c r="I15" s="47">
        <v>9</v>
      </c>
      <c r="J15" s="47">
        <v>9</v>
      </c>
      <c r="K15" s="52">
        <v>135</v>
      </c>
      <c r="L15" s="52">
        <f>IF(M15 &gt; 0, MAX(M$12:M$26) / M15, 0)</f>
        <v>1</v>
      </c>
      <c r="M15" s="52">
        <v>15</v>
      </c>
      <c r="N15" s="52">
        <f>K15*L15</f>
        <v>135</v>
      </c>
      <c r="O15" s="53">
        <v>18</v>
      </c>
      <c r="P15" s="53">
        <v>2</v>
      </c>
      <c r="Q15" s="53">
        <f>IF(P15 &gt; 0,O15/P15,0)</f>
        <v>9</v>
      </c>
      <c r="R15" s="47">
        <f>MIN($I15:J15)</f>
        <v>9</v>
      </c>
      <c r="S15" s="53"/>
      <c r="T15" s="47">
        <v>2</v>
      </c>
      <c r="U15" s="28">
        <v>4</v>
      </c>
    </row>
    <row r="16" spans="1:21" x14ac:dyDescent="0.2">
      <c r="A16" s="41">
        <v>5</v>
      </c>
      <c r="B16" s="42" t="s">
        <v>64</v>
      </c>
      <c r="C16" s="43" t="s">
        <v>48</v>
      </c>
      <c r="D16" s="43">
        <v>634851361</v>
      </c>
      <c r="E16" s="44"/>
      <c r="F16" s="43" t="s">
        <v>57</v>
      </c>
      <c r="G16" s="44" t="s">
        <v>74</v>
      </c>
      <c r="H16" s="1">
        <f>MATCH(D16,Данные!$D$1:$D$65536,0)</f>
        <v>10</v>
      </c>
      <c r="I16" s="47">
        <v>8</v>
      </c>
      <c r="J16" s="47">
        <v>10</v>
      </c>
      <c r="K16" s="52">
        <v>132</v>
      </c>
      <c r="L16" s="52">
        <f>IF(M16 &gt; 0, MAX(M$12:M$26) / M16, 0)</f>
        <v>1</v>
      </c>
      <c r="M16" s="52">
        <v>15</v>
      </c>
      <c r="N16" s="52">
        <f>K16*L16</f>
        <v>132</v>
      </c>
      <c r="O16" s="53">
        <v>18</v>
      </c>
      <c r="P16" s="53">
        <v>2</v>
      </c>
      <c r="Q16" s="53">
        <f>IF(P16 &gt; 0,O16/P16,0)</f>
        <v>9</v>
      </c>
      <c r="R16" s="47">
        <f>MIN($I16:J16)</f>
        <v>8</v>
      </c>
      <c r="S16" s="53"/>
      <c r="T16" s="47">
        <v>2</v>
      </c>
      <c r="U16" s="28">
        <v>5</v>
      </c>
    </row>
    <row r="17" spans="1:21" x14ac:dyDescent="0.2">
      <c r="A17" s="45" t="s">
        <v>76</v>
      </c>
      <c r="B17" s="42" t="s">
        <v>67</v>
      </c>
      <c r="C17" s="43" t="s">
        <v>38</v>
      </c>
      <c r="D17" s="43">
        <v>634849476</v>
      </c>
      <c r="E17" s="44"/>
      <c r="F17" s="43" t="s">
        <v>57</v>
      </c>
      <c r="G17" s="44" t="s">
        <v>74</v>
      </c>
      <c r="H17" s="1">
        <f>MATCH(D17,Данные!$D$1:$D$65536,0)</f>
        <v>13</v>
      </c>
      <c r="I17" s="47">
        <v>9</v>
      </c>
      <c r="J17" s="47">
        <v>8</v>
      </c>
      <c r="K17" s="52">
        <v>129</v>
      </c>
      <c r="L17" s="52">
        <f>IF(M17 &gt; 0, MAX(M$12:M$26) / M17, 0)</f>
        <v>1</v>
      </c>
      <c r="M17" s="52">
        <v>15</v>
      </c>
      <c r="N17" s="52">
        <f>K17*L17</f>
        <v>129</v>
      </c>
      <c r="O17" s="53">
        <v>17</v>
      </c>
      <c r="P17" s="53">
        <v>2</v>
      </c>
      <c r="Q17" s="53">
        <f>IF(P17 &gt; 0,O17/P17,0)</f>
        <v>8.5</v>
      </c>
      <c r="R17" s="47">
        <f>MIN($I17:J17)</f>
        <v>8</v>
      </c>
      <c r="S17" s="53"/>
      <c r="T17" s="47">
        <v>2</v>
      </c>
      <c r="U17" s="28">
        <v>6</v>
      </c>
    </row>
    <row r="18" spans="1:21" x14ac:dyDescent="0.2">
      <c r="A18" s="46"/>
      <c r="B18" s="42" t="s">
        <v>63</v>
      </c>
      <c r="C18" s="43" t="s">
        <v>40</v>
      </c>
      <c r="D18" s="43">
        <v>634849788</v>
      </c>
      <c r="E18" s="44"/>
      <c r="F18" s="43" t="s">
        <v>57</v>
      </c>
      <c r="G18" s="44" t="s">
        <v>74</v>
      </c>
      <c r="H18" s="1">
        <f>MATCH(D18,Данные!$D$1:$D$65536,0)</f>
        <v>9</v>
      </c>
      <c r="I18" s="47">
        <v>9</v>
      </c>
      <c r="J18" s="47">
        <v>8</v>
      </c>
      <c r="K18" s="52">
        <v>129</v>
      </c>
      <c r="L18" s="52">
        <f>IF(M18 &gt; 0, MAX(M$12:M$26) / M18, 0)</f>
        <v>1</v>
      </c>
      <c r="M18" s="52">
        <v>15</v>
      </c>
      <c r="N18" s="52">
        <f>K18*L18</f>
        <v>129</v>
      </c>
      <c r="O18" s="53">
        <v>17</v>
      </c>
      <c r="P18" s="53">
        <v>2</v>
      </c>
      <c r="Q18" s="53">
        <f>IF(P18 &gt; 0,O18/P18,0)</f>
        <v>8.5</v>
      </c>
      <c r="R18" s="47">
        <f>MIN($I18:J18)</f>
        <v>8</v>
      </c>
      <c r="S18" s="53"/>
      <c r="T18" s="47">
        <v>2</v>
      </c>
      <c r="U18" s="28">
        <v>7</v>
      </c>
    </row>
    <row r="19" spans="1:21" x14ac:dyDescent="0.2">
      <c r="A19" s="46"/>
      <c r="B19" s="42" t="s">
        <v>69</v>
      </c>
      <c r="C19" s="43" t="s">
        <v>45</v>
      </c>
      <c r="D19" s="43">
        <v>634851004</v>
      </c>
      <c r="E19" s="44"/>
      <c r="F19" s="43" t="s">
        <v>57</v>
      </c>
      <c r="G19" s="44" t="s">
        <v>74</v>
      </c>
      <c r="H19" s="1">
        <f>MATCH(D19,Данные!$D$1:$D$65536,0)</f>
        <v>15</v>
      </c>
      <c r="I19" s="47">
        <v>9</v>
      </c>
      <c r="J19" s="47">
        <v>8</v>
      </c>
      <c r="K19" s="52">
        <v>129</v>
      </c>
      <c r="L19" s="52">
        <f>IF(M19 &gt; 0, MAX(M$12:M$26) / M19, 0)</f>
        <v>1</v>
      </c>
      <c r="M19" s="52">
        <v>15</v>
      </c>
      <c r="N19" s="52">
        <f>K19*L19</f>
        <v>129</v>
      </c>
      <c r="O19" s="53">
        <v>17</v>
      </c>
      <c r="P19" s="53">
        <v>2</v>
      </c>
      <c r="Q19" s="53">
        <f>IF(P19 &gt; 0,O19/P19,0)</f>
        <v>8.5</v>
      </c>
      <c r="R19" s="47">
        <f>MIN($I19:J19)</f>
        <v>8</v>
      </c>
      <c r="S19" s="53"/>
      <c r="T19" s="47">
        <v>2</v>
      </c>
      <c r="U19" s="28">
        <v>8</v>
      </c>
    </row>
    <row r="20" spans="1:21" x14ac:dyDescent="0.2">
      <c r="A20" s="46"/>
      <c r="B20" s="42" t="s">
        <v>61</v>
      </c>
      <c r="C20" s="43" t="s">
        <v>47</v>
      </c>
      <c r="D20" s="43">
        <v>634850459</v>
      </c>
      <c r="E20" s="44"/>
      <c r="F20" s="43" t="s">
        <v>57</v>
      </c>
      <c r="G20" s="44" t="s">
        <v>74</v>
      </c>
      <c r="H20" s="1">
        <f>MATCH(D20,Данные!$D$1:$D$65536,0)</f>
        <v>7</v>
      </c>
      <c r="I20" s="47">
        <v>9</v>
      </c>
      <c r="J20" s="47">
        <v>8</v>
      </c>
      <c r="K20" s="52">
        <v>129</v>
      </c>
      <c r="L20" s="52">
        <f>IF(M20 &gt; 0, MAX(M$12:M$26) / M20, 0)</f>
        <v>1</v>
      </c>
      <c r="M20" s="52">
        <v>15</v>
      </c>
      <c r="N20" s="52">
        <f>K20*L20</f>
        <v>129</v>
      </c>
      <c r="O20" s="53">
        <v>17</v>
      </c>
      <c r="P20" s="53">
        <v>2</v>
      </c>
      <c r="Q20" s="53">
        <f>IF(P20 &gt; 0,O20/P20,0)</f>
        <v>8.5</v>
      </c>
      <c r="R20" s="47">
        <f>MIN($I20:J20)</f>
        <v>8</v>
      </c>
      <c r="S20" s="53"/>
      <c r="T20" s="47">
        <v>2</v>
      </c>
      <c r="U20" s="28">
        <v>9</v>
      </c>
    </row>
    <row r="21" spans="1:21" x14ac:dyDescent="0.2">
      <c r="A21" s="41">
        <v>10</v>
      </c>
      <c r="B21" s="42" t="s">
        <v>60</v>
      </c>
      <c r="C21" s="43" t="s">
        <v>50</v>
      </c>
      <c r="D21" s="43">
        <v>634851752</v>
      </c>
      <c r="E21" s="44"/>
      <c r="F21" s="43" t="s">
        <v>57</v>
      </c>
      <c r="G21" s="44" t="s">
        <v>74</v>
      </c>
      <c r="H21" s="1">
        <f>MATCH(D21,Данные!$D$1:$D$65536,0)</f>
        <v>6</v>
      </c>
      <c r="I21" s="47">
        <v>8</v>
      </c>
      <c r="J21" s="47">
        <v>8</v>
      </c>
      <c r="K21" s="52">
        <v>120</v>
      </c>
      <c r="L21" s="52">
        <f>IF(M21 &gt; 0, MAX(M$12:M$26) / M21, 0)</f>
        <v>1</v>
      </c>
      <c r="M21" s="52">
        <v>15</v>
      </c>
      <c r="N21" s="52">
        <f>K21*L21</f>
        <v>120</v>
      </c>
      <c r="O21" s="53">
        <v>16</v>
      </c>
      <c r="P21" s="53">
        <v>2</v>
      </c>
      <c r="Q21" s="53">
        <f>IF(P21 &gt; 0,O21/P21,0)</f>
        <v>8</v>
      </c>
      <c r="R21" s="47">
        <f>MIN($I21:J21)</f>
        <v>8</v>
      </c>
      <c r="S21" s="53"/>
      <c r="T21" s="47">
        <v>2</v>
      </c>
      <c r="U21" s="28">
        <v>10</v>
      </c>
    </row>
    <row r="22" spans="1:21" x14ac:dyDescent="0.2">
      <c r="A22" s="45" t="s">
        <v>77</v>
      </c>
      <c r="B22" s="42" t="s">
        <v>65</v>
      </c>
      <c r="C22" s="43" t="s">
        <v>42</v>
      </c>
      <c r="D22" s="43">
        <v>634850296</v>
      </c>
      <c r="E22" s="44"/>
      <c r="F22" s="43" t="s">
        <v>57</v>
      </c>
      <c r="G22" s="44" t="s">
        <v>74</v>
      </c>
      <c r="H22" s="1">
        <f>MATCH(D22,Данные!$D$1:$D$65536,0)</f>
        <v>11</v>
      </c>
      <c r="I22" s="47">
        <v>8</v>
      </c>
      <c r="J22" s="47">
        <v>7</v>
      </c>
      <c r="K22" s="52">
        <v>114</v>
      </c>
      <c r="L22" s="52">
        <f>IF(M22 &gt; 0, MAX(M$12:M$26) / M22, 0)</f>
        <v>1</v>
      </c>
      <c r="M22" s="52">
        <v>15</v>
      </c>
      <c r="N22" s="52">
        <f>K22*L22</f>
        <v>114</v>
      </c>
      <c r="O22" s="53">
        <v>15</v>
      </c>
      <c r="P22" s="53">
        <v>2</v>
      </c>
      <c r="Q22" s="53">
        <f>IF(P22 &gt; 0,O22/P22,0)</f>
        <v>7.5</v>
      </c>
      <c r="R22" s="47">
        <f>MIN($I22:J22)</f>
        <v>7</v>
      </c>
      <c r="S22" s="53"/>
      <c r="T22" s="47">
        <v>2</v>
      </c>
      <c r="U22" s="28">
        <v>11</v>
      </c>
    </row>
    <row r="23" spans="1:21" x14ac:dyDescent="0.2">
      <c r="A23" s="46"/>
      <c r="B23" s="42" t="s">
        <v>53</v>
      </c>
      <c r="C23" s="43" t="s">
        <v>43</v>
      </c>
      <c r="D23" s="43">
        <v>634850606</v>
      </c>
      <c r="E23" s="44"/>
      <c r="F23" s="43" t="s">
        <v>57</v>
      </c>
      <c r="G23" s="44" t="s">
        <v>74</v>
      </c>
      <c r="H23" s="1">
        <f>MATCH(D23,Данные!$D$1:$D$65536,0)</f>
        <v>3</v>
      </c>
      <c r="I23" s="47">
        <v>8</v>
      </c>
      <c r="J23" s="47">
        <v>7</v>
      </c>
      <c r="K23" s="52">
        <v>114</v>
      </c>
      <c r="L23" s="52">
        <f>IF(M23 &gt; 0, MAX(M$12:M$26) / M23, 0)</f>
        <v>1</v>
      </c>
      <c r="M23" s="52">
        <v>15</v>
      </c>
      <c r="N23" s="52">
        <f>K23*L23</f>
        <v>114</v>
      </c>
      <c r="O23" s="53">
        <v>15</v>
      </c>
      <c r="P23" s="53">
        <v>2</v>
      </c>
      <c r="Q23" s="53">
        <f>IF(P23 &gt; 0,O23/P23,0)</f>
        <v>7.5</v>
      </c>
      <c r="R23" s="47">
        <f>MIN($I23:J23)</f>
        <v>7</v>
      </c>
      <c r="S23" s="53"/>
      <c r="T23" s="47">
        <v>2</v>
      </c>
      <c r="U23" s="28">
        <v>12</v>
      </c>
    </row>
    <row r="24" spans="1:21" x14ac:dyDescent="0.2">
      <c r="A24" s="46"/>
      <c r="B24" s="42" t="s">
        <v>70</v>
      </c>
      <c r="C24" s="43" t="s">
        <v>44</v>
      </c>
      <c r="D24" s="43">
        <v>634850865</v>
      </c>
      <c r="E24" s="44"/>
      <c r="F24" s="43" t="s">
        <v>57</v>
      </c>
      <c r="G24" s="44" t="s">
        <v>74</v>
      </c>
      <c r="H24" s="1">
        <f>MATCH(D24,Данные!$D$1:$D$65536,0)</f>
        <v>16</v>
      </c>
      <c r="I24" s="47">
        <v>8</v>
      </c>
      <c r="J24" s="47">
        <v>7</v>
      </c>
      <c r="K24" s="52">
        <v>114</v>
      </c>
      <c r="L24" s="52">
        <f>IF(M24 &gt; 0, MAX(M$12:M$26) / M24, 0)</f>
        <v>1</v>
      </c>
      <c r="M24" s="52">
        <v>15</v>
      </c>
      <c r="N24" s="52">
        <f>K24*L24</f>
        <v>114</v>
      </c>
      <c r="O24" s="53">
        <v>15</v>
      </c>
      <c r="P24" s="53">
        <v>2</v>
      </c>
      <c r="Q24" s="53">
        <f>IF(P24 &gt; 0,O24/P24,0)</f>
        <v>7.5</v>
      </c>
      <c r="R24" s="47">
        <f>MIN($I24:J24)</f>
        <v>7</v>
      </c>
      <c r="S24" s="53"/>
      <c r="T24" s="47">
        <v>2</v>
      </c>
      <c r="U24" s="28">
        <v>13</v>
      </c>
    </row>
    <row r="25" spans="1:21" x14ac:dyDescent="0.2">
      <c r="A25" s="46"/>
      <c r="B25" s="42" t="s">
        <v>71</v>
      </c>
      <c r="C25" s="43" t="s">
        <v>51</v>
      </c>
      <c r="D25" s="43">
        <v>634852333</v>
      </c>
      <c r="E25" s="44"/>
      <c r="F25" s="43" t="s">
        <v>57</v>
      </c>
      <c r="G25" s="44" t="s">
        <v>74</v>
      </c>
      <c r="H25" s="1">
        <f>MATCH(D25,Данные!$D$1:$D$65536,0)</f>
        <v>17</v>
      </c>
      <c r="I25" s="47">
        <v>8</v>
      </c>
      <c r="J25" s="47">
        <v>7</v>
      </c>
      <c r="K25" s="52">
        <v>114</v>
      </c>
      <c r="L25" s="52">
        <f>IF(M25 &gt; 0, MAX(M$12:M$26) / M25, 0)</f>
        <v>1</v>
      </c>
      <c r="M25" s="52">
        <v>15</v>
      </c>
      <c r="N25" s="52">
        <f>K25*L25</f>
        <v>114</v>
      </c>
      <c r="O25" s="53">
        <v>15</v>
      </c>
      <c r="P25" s="53">
        <v>2</v>
      </c>
      <c r="Q25" s="53">
        <f>IF(P25 &gt; 0,O25/P25,0)</f>
        <v>7.5</v>
      </c>
      <c r="R25" s="47">
        <f>MIN($I25:J25)</f>
        <v>7</v>
      </c>
      <c r="S25" s="53"/>
      <c r="T25" s="47">
        <v>2</v>
      </c>
      <c r="U25" s="28">
        <v>14</v>
      </c>
    </row>
    <row r="26" spans="1:21" x14ac:dyDescent="0.2">
      <c r="A26" s="41">
        <v>15</v>
      </c>
      <c r="B26" s="42" t="s">
        <v>66</v>
      </c>
      <c r="C26" s="43" t="s">
        <v>46</v>
      </c>
      <c r="D26" s="43">
        <v>634851149</v>
      </c>
      <c r="E26" s="44"/>
      <c r="F26" s="43" t="s">
        <v>57</v>
      </c>
      <c r="G26" s="44" t="s">
        <v>74</v>
      </c>
      <c r="H26" s="1">
        <f>MATCH(D26,Данные!$D$1:$D$65536,0)</f>
        <v>12</v>
      </c>
      <c r="I26" s="47">
        <v>7</v>
      </c>
      <c r="J26" s="47">
        <v>5</v>
      </c>
      <c r="K26" s="52">
        <v>93</v>
      </c>
      <c r="L26" s="52">
        <f>IF(M26 &gt; 0, MAX(M$12:M$26) / M26, 0)</f>
        <v>1</v>
      </c>
      <c r="M26" s="52">
        <v>15</v>
      </c>
      <c r="N26" s="52">
        <f>K26*L26</f>
        <v>93</v>
      </c>
      <c r="O26" s="53">
        <v>12</v>
      </c>
      <c r="P26" s="53">
        <v>2</v>
      </c>
      <c r="Q26" s="53">
        <f>IF(P26 &gt; 0,O26/P26,0)</f>
        <v>6</v>
      </c>
      <c r="R26" s="47">
        <f>MIN($I26:J26)</f>
        <v>5</v>
      </c>
      <c r="S26" s="53"/>
      <c r="T26" s="47">
        <v>2</v>
      </c>
      <c r="U26" s="28">
        <v>15</v>
      </c>
    </row>
  </sheetData>
  <sortState ref="B12:U26">
    <sortCondition descending="1" ref="N6"/>
    <sortCondition descending="1" ref="Q6"/>
  </sortState>
  <mergeCells count="24">
    <mergeCell ref="A14:A15"/>
    <mergeCell ref="A17:A20"/>
    <mergeCell ref="A22:A25"/>
    <mergeCell ref="Q1:T1"/>
    <mergeCell ref="R8:R11"/>
    <mergeCell ref="P8:P11"/>
    <mergeCell ref="G8:G10"/>
    <mergeCell ref="E8:E10"/>
    <mergeCell ref="Q8:Q11"/>
    <mergeCell ref="O8:O11"/>
    <mergeCell ref="Q2:T3"/>
    <mergeCell ref="D8:D10"/>
    <mergeCell ref="M8:M11"/>
    <mergeCell ref="U8:U11"/>
    <mergeCell ref="A11:G11"/>
    <mergeCell ref="T8:T11"/>
    <mergeCell ref="K8:K11"/>
    <mergeCell ref="N8:N11"/>
    <mergeCell ref="A8:A10"/>
    <mergeCell ref="F8:F10"/>
    <mergeCell ref="S8:S11"/>
    <mergeCell ref="L8:L11"/>
    <mergeCell ref="B8:B10"/>
    <mergeCell ref="C8:C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>
              <from>
                <xdr:col>8</xdr:col>
                <xdr:colOff>85725</xdr:colOff>
                <xdr:row>0</xdr:row>
                <xdr:rowOff>190500</xdr:rowOff>
              </from>
              <to>
                <xdr:col>10</xdr:col>
                <xdr:colOff>66675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32"/>
  <sheetViews>
    <sheetView workbookViewId="0"/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 x14ac:dyDescent="0.2">
      <c r="A1" s="16" t="s">
        <v>7</v>
      </c>
      <c r="B1" s="16" t="s">
        <v>8</v>
      </c>
      <c r="C1" s="16" t="s">
        <v>1</v>
      </c>
      <c r="D1" s="16" t="s">
        <v>0</v>
      </c>
      <c r="E1" s="14" t="s">
        <v>37</v>
      </c>
      <c r="F1" s="16" t="s">
        <v>9</v>
      </c>
      <c r="G1" s="14" t="s">
        <v>10</v>
      </c>
      <c r="H1" s="16" t="s">
        <v>11</v>
      </c>
      <c r="I1" s="16" t="s">
        <v>12</v>
      </c>
      <c r="J1" s="16" t="s">
        <v>13</v>
      </c>
      <c r="K1" s="16" t="s">
        <v>14</v>
      </c>
      <c r="L1" s="16" t="s">
        <v>15</v>
      </c>
      <c r="M1" s="16" t="s">
        <v>16</v>
      </c>
      <c r="N1" s="16" t="s">
        <v>17</v>
      </c>
      <c r="O1" s="16" t="s">
        <v>18</v>
      </c>
      <c r="P1" s="16" t="s">
        <v>35</v>
      </c>
      <c r="Q1" s="16" t="s">
        <v>34</v>
      </c>
      <c r="R1" s="16" t="s">
        <v>33</v>
      </c>
      <c r="S1" s="16" t="s">
        <v>29</v>
      </c>
    </row>
    <row r="2" spans="1:21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 x14ac:dyDescent="0.2">
      <c r="A3" s="17">
        <v>1192575467</v>
      </c>
      <c r="B3" s="17">
        <v>8</v>
      </c>
      <c r="D3" s="17">
        <v>634850606</v>
      </c>
      <c r="E3" s="7" t="s">
        <v>43</v>
      </c>
      <c r="F3" s="35" t="s">
        <v>53</v>
      </c>
      <c r="G3" s="7" t="s">
        <v>54</v>
      </c>
      <c r="H3" s="17">
        <v>9</v>
      </c>
      <c r="I3" s="17" t="s">
        <v>55</v>
      </c>
      <c r="J3" s="17" t="s">
        <v>56</v>
      </c>
      <c r="L3" s="17">
        <v>72</v>
      </c>
      <c r="M3" s="17">
        <v>9</v>
      </c>
      <c r="N3" s="17">
        <v>1</v>
      </c>
      <c r="O3" s="17">
        <v>1</v>
      </c>
      <c r="P3">
        <v>878972376</v>
      </c>
      <c r="Q3">
        <v>4347</v>
      </c>
      <c r="T3" t="s">
        <v>57</v>
      </c>
      <c r="U3">
        <f>MATCH(D3,Отчет!$D$1:$D$65536,0)</f>
        <v>23</v>
      </c>
    </row>
    <row r="4" spans="1:21" x14ac:dyDescent="0.2">
      <c r="A4" s="17">
        <v>1192575658</v>
      </c>
      <c r="B4" s="17">
        <v>9</v>
      </c>
      <c r="D4" s="17">
        <v>634852490</v>
      </c>
      <c r="E4" s="7" t="s">
        <v>52</v>
      </c>
      <c r="F4" s="35" t="s">
        <v>58</v>
      </c>
      <c r="G4" s="7" t="s">
        <v>54</v>
      </c>
      <c r="H4" s="17">
        <v>9</v>
      </c>
      <c r="I4" s="17" t="s">
        <v>55</v>
      </c>
      <c r="J4" s="17" t="s">
        <v>56</v>
      </c>
      <c r="L4" s="17">
        <v>81</v>
      </c>
      <c r="M4" s="17">
        <v>9</v>
      </c>
      <c r="N4" s="17">
        <v>1</v>
      </c>
      <c r="O4" s="17">
        <v>1</v>
      </c>
      <c r="P4">
        <v>878972376</v>
      </c>
      <c r="Q4">
        <v>4347</v>
      </c>
      <c r="T4" t="s">
        <v>57</v>
      </c>
      <c r="U4">
        <f>MATCH(D4,Отчет!$D$1:$D$65536,0)</f>
        <v>15</v>
      </c>
    </row>
    <row r="5" spans="1:21" x14ac:dyDescent="0.2">
      <c r="A5" s="17">
        <v>1192575376</v>
      </c>
      <c r="B5" s="17">
        <v>10</v>
      </c>
      <c r="D5" s="17">
        <v>634849629</v>
      </c>
      <c r="E5" s="7" t="s">
        <v>39</v>
      </c>
      <c r="F5" s="35" t="s">
        <v>59</v>
      </c>
      <c r="G5" s="7" t="s">
        <v>54</v>
      </c>
      <c r="H5" s="17">
        <v>9</v>
      </c>
      <c r="I5" s="17" t="s">
        <v>55</v>
      </c>
      <c r="J5" s="17" t="s">
        <v>56</v>
      </c>
      <c r="L5" s="17">
        <v>90</v>
      </c>
      <c r="M5" s="17">
        <v>9</v>
      </c>
      <c r="N5" s="17">
        <v>1</v>
      </c>
      <c r="O5" s="17">
        <v>1</v>
      </c>
      <c r="P5">
        <v>878972376</v>
      </c>
      <c r="Q5">
        <v>4347</v>
      </c>
      <c r="T5" t="s">
        <v>57</v>
      </c>
      <c r="U5">
        <f>MATCH(D5,Отчет!$D$1:$D$65536,0)</f>
        <v>12</v>
      </c>
    </row>
    <row r="6" spans="1:21" x14ac:dyDescent="0.2">
      <c r="A6" s="17">
        <v>1192575602</v>
      </c>
      <c r="B6" s="17">
        <v>8</v>
      </c>
      <c r="D6" s="17">
        <v>634851752</v>
      </c>
      <c r="E6" s="7" t="s">
        <v>50</v>
      </c>
      <c r="F6" s="35" t="s">
        <v>60</v>
      </c>
      <c r="G6" s="7" t="s">
        <v>54</v>
      </c>
      <c r="H6" s="17">
        <v>9</v>
      </c>
      <c r="I6" s="17" t="s">
        <v>55</v>
      </c>
      <c r="J6" s="17" t="s">
        <v>56</v>
      </c>
      <c r="L6" s="17">
        <v>72</v>
      </c>
      <c r="M6" s="17">
        <v>9</v>
      </c>
      <c r="N6" s="17">
        <v>1</v>
      </c>
      <c r="O6" s="17">
        <v>1</v>
      </c>
      <c r="P6">
        <v>878972376</v>
      </c>
      <c r="Q6">
        <v>4347</v>
      </c>
      <c r="T6" t="s">
        <v>57</v>
      </c>
      <c r="U6">
        <f>MATCH(D6,Отчет!$D$1:$D$65536,0)</f>
        <v>21</v>
      </c>
    </row>
    <row r="7" spans="1:21" x14ac:dyDescent="0.2">
      <c r="A7" s="17">
        <v>1192575449</v>
      </c>
      <c r="B7" s="17">
        <v>9</v>
      </c>
      <c r="D7" s="17">
        <v>634850459</v>
      </c>
      <c r="E7" s="7" t="s">
        <v>47</v>
      </c>
      <c r="F7" s="35" t="s">
        <v>61</v>
      </c>
      <c r="G7" s="7" t="s">
        <v>54</v>
      </c>
      <c r="H7" s="17">
        <v>9</v>
      </c>
      <c r="I7" s="17" t="s">
        <v>55</v>
      </c>
      <c r="J7" s="17" t="s">
        <v>56</v>
      </c>
      <c r="L7" s="17">
        <v>81</v>
      </c>
      <c r="M7" s="17">
        <v>9</v>
      </c>
      <c r="N7" s="17">
        <v>1</v>
      </c>
      <c r="O7" s="17">
        <v>1</v>
      </c>
      <c r="P7">
        <v>878972376</v>
      </c>
      <c r="Q7">
        <v>4347</v>
      </c>
      <c r="T7" t="s">
        <v>57</v>
      </c>
      <c r="U7">
        <f>MATCH(D7,Отчет!$D$1:$D$65536,0)</f>
        <v>20</v>
      </c>
    </row>
    <row r="8" spans="1:21" x14ac:dyDescent="0.2">
      <c r="A8" s="17">
        <v>1192575583</v>
      </c>
      <c r="B8" s="17">
        <v>9</v>
      </c>
      <c r="D8" s="17">
        <v>634851537</v>
      </c>
      <c r="E8" s="7" t="s">
        <v>49</v>
      </c>
      <c r="F8" s="35" t="s">
        <v>62</v>
      </c>
      <c r="G8" s="7" t="s">
        <v>54</v>
      </c>
      <c r="H8" s="17">
        <v>9</v>
      </c>
      <c r="I8" s="17" t="s">
        <v>55</v>
      </c>
      <c r="J8" s="17" t="s">
        <v>56</v>
      </c>
      <c r="L8" s="17">
        <v>81</v>
      </c>
      <c r="M8" s="17">
        <v>9</v>
      </c>
      <c r="N8" s="17">
        <v>1</v>
      </c>
      <c r="O8" s="17">
        <v>1</v>
      </c>
      <c r="P8">
        <v>878972376</v>
      </c>
      <c r="Q8">
        <v>4347</v>
      </c>
      <c r="T8" t="s">
        <v>57</v>
      </c>
      <c r="U8">
        <f>MATCH(D8,Отчет!$D$1:$D$65536,0)</f>
        <v>14</v>
      </c>
    </row>
    <row r="9" spans="1:21" x14ac:dyDescent="0.2">
      <c r="A9" s="17">
        <v>1210931876</v>
      </c>
      <c r="B9" s="17">
        <v>9</v>
      </c>
      <c r="D9" s="17">
        <v>634849788</v>
      </c>
      <c r="E9" s="7" t="s">
        <v>40</v>
      </c>
      <c r="F9" s="17" t="s">
        <v>63</v>
      </c>
      <c r="G9" s="7" t="s">
        <v>54</v>
      </c>
      <c r="H9" s="17">
        <v>9</v>
      </c>
      <c r="I9" s="17" t="s">
        <v>55</v>
      </c>
      <c r="J9" s="17" t="s">
        <v>56</v>
      </c>
      <c r="L9" s="17">
        <v>81</v>
      </c>
      <c r="M9" s="17">
        <v>9</v>
      </c>
      <c r="N9" s="17">
        <v>1</v>
      </c>
      <c r="O9" s="17">
        <v>1</v>
      </c>
      <c r="P9">
        <v>878972376</v>
      </c>
      <c r="Q9">
        <v>4347</v>
      </c>
      <c r="T9" t="s">
        <v>57</v>
      </c>
      <c r="U9">
        <f>MATCH(D9,Отчет!$D$1:$D$65536,0)</f>
        <v>18</v>
      </c>
    </row>
    <row r="10" spans="1:21" x14ac:dyDescent="0.2">
      <c r="A10" s="17">
        <v>1192575562</v>
      </c>
      <c r="B10" s="17">
        <v>8</v>
      </c>
      <c r="D10" s="17">
        <v>634851361</v>
      </c>
      <c r="E10" s="7" t="s">
        <v>48</v>
      </c>
      <c r="F10" s="35" t="s">
        <v>64</v>
      </c>
      <c r="G10" s="7" t="s">
        <v>54</v>
      </c>
      <c r="H10" s="17">
        <v>9</v>
      </c>
      <c r="I10" s="17" t="s">
        <v>55</v>
      </c>
      <c r="J10" s="17" t="s">
        <v>56</v>
      </c>
      <c r="L10" s="17">
        <v>72</v>
      </c>
      <c r="M10" s="17">
        <v>9</v>
      </c>
      <c r="N10" s="17">
        <v>1</v>
      </c>
      <c r="O10" s="17">
        <v>1</v>
      </c>
      <c r="P10">
        <v>878972376</v>
      </c>
      <c r="Q10">
        <v>4347</v>
      </c>
      <c r="T10" t="s">
        <v>57</v>
      </c>
      <c r="U10">
        <f>MATCH(D10,Отчет!$D$1:$D$65536,0)</f>
        <v>16</v>
      </c>
    </row>
    <row r="11" spans="1:21" x14ac:dyDescent="0.2">
      <c r="A11" s="17">
        <v>1192575431</v>
      </c>
      <c r="B11" s="17">
        <v>8</v>
      </c>
      <c r="D11" s="17">
        <v>634850296</v>
      </c>
      <c r="E11" s="7" t="s">
        <v>42</v>
      </c>
      <c r="F11" s="35" t="s">
        <v>65</v>
      </c>
      <c r="G11" s="7" t="s">
        <v>54</v>
      </c>
      <c r="H11" s="17">
        <v>9</v>
      </c>
      <c r="I11" s="17" t="s">
        <v>55</v>
      </c>
      <c r="J11" s="17" t="s">
        <v>56</v>
      </c>
      <c r="L11" s="17">
        <v>72</v>
      </c>
      <c r="M11" s="17">
        <v>9</v>
      </c>
      <c r="N11" s="17">
        <v>1</v>
      </c>
      <c r="O11" s="17">
        <v>1</v>
      </c>
      <c r="P11">
        <v>878972376</v>
      </c>
      <c r="Q11">
        <v>4347</v>
      </c>
      <c r="T11" t="s">
        <v>57</v>
      </c>
      <c r="U11">
        <f>MATCH(D11,Отчет!$D$1:$D$65536,0)</f>
        <v>22</v>
      </c>
    </row>
    <row r="12" spans="1:21" x14ac:dyDescent="0.2">
      <c r="A12" s="17">
        <v>1192575544</v>
      </c>
      <c r="B12" s="17">
        <v>7</v>
      </c>
      <c r="D12" s="17">
        <v>634851149</v>
      </c>
      <c r="E12" s="7" t="s">
        <v>46</v>
      </c>
      <c r="F12" s="35" t="s">
        <v>66</v>
      </c>
      <c r="G12" s="7" t="s">
        <v>54</v>
      </c>
      <c r="H12" s="17">
        <v>9</v>
      </c>
      <c r="I12" s="17" t="s">
        <v>55</v>
      </c>
      <c r="J12" s="17" t="s">
        <v>56</v>
      </c>
      <c r="L12" s="17">
        <v>63</v>
      </c>
      <c r="M12" s="17">
        <v>9</v>
      </c>
      <c r="N12" s="17">
        <v>1</v>
      </c>
      <c r="O12" s="17">
        <v>1</v>
      </c>
      <c r="P12">
        <v>878972376</v>
      </c>
      <c r="Q12">
        <v>4347</v>
      </c>
      <c r="T12" t="s">
        <v>57</v>
      </c>
      <c r="U12">
        <f>MATCH(D12,Отчет!$D$1:$D$65536,0)</f>
        <v>26</v>
      </c>
    </row>
    <row r="13" spans="1:21" x14ac:dyDescent="0.2">
      <c r="A13" s="17">
        <v>1192574009</v>
      </c>
      <c r="B13" s="17">
        <v>9</v>
      </c>
      <c r="D13" s="17">
        <v>634849476</v>
      </c>
      <c r="E13" s="7" t="s">
        <v>38</v>
      </c>
      <c r="F13" s="17" t="s">
        <v>67</v>
      </c>
      <c r="G13" s="7" t="s">
        <v>54</v>
      </c>
      <c r="H13" s="17">
        <v>9</v>
      </c>
      <c r="I13" s="17" t="s">
        <v>55</v>
      </c>
      <c r="J13" s="17" t="s">
        <v>56</v>
      </c>
      <c r="L13" s="17">
        <v>81</v>
      </c>
      <c r="M13" s="17">
        <v>9</v>
      </c>
      <c r="N13" s="17">
        <v>1</v>
      </c>
      <c r="O13" s="17">
        <v>1</v>
      </c>
      <c r="P13">
        <v>878972376</v>
      </c>
      <c r="Q13">
        <v>4347</v>
      </c>
      <c r="T13" t="s">
        <v>57</v>
      </c>
      <c r="U13">
        <f>MATCH(D13,Отчет!$D$1:$D$65536,0)</f>
        <v>17</v>
      </c>
    </row>
    <row r="14" spans="1:21" x14ac:dyDescent="0.2">
      <c r="A14" s="17">
        <v>1192575413</v>
      </c>
      <c r="B14" s="17">
        <v>10</v>
      </c>
      <c r="D14" s="17">
        <v>634849949</v>
      </c>
      <c r="E14" s="7" t="s">
        <v>41</v>
      </c>
      <c r="F14" s="35" t="s">
        <v>68</v>
      </c>
      <c r="G14" s="7" t="s">
        <v>54</v>
      </c>
      <c r="H14" s="17">
        <v>9</v>
      </c>
      <c r="I14" s="17" t="s">
        <v>55</v>
      </c>
      <c r="J14" s="17" t="s">
        <v>56</v>
      </c>
      <c r="L14" s="17">
        <v>90</v>
      </c>
      <c r="M14" s="17">
        <v>9</v>
      </c>
      <c r="N14" s="17">
        <v>1</v>
      </c>
      <c r="O14" s="17">
        <v>1</v>
      </c>
      <c r="P14">
        <v>878972376</v>
      </c>
      <c r="Q14">
        <v>4347</v>
      </c>
      <c r="T14" t="s">
        <v>57</v>
      </c>
      <c r="U14">
        <f>MATCH(D14,Отчет!$D$1:$D$65536,0)</f>
        <v>13</v>
      </c>
    </row>
    <row r="15" spans="1:21" x14ac:dyDescent="0.2">
      <c r="A15" s="17">
        <v>1192575526</v>
      </c>
      <c r="B15" s="17">
        <v>9</v>
      </c>
      <c r="D15" s="17">
        <v>634851004</v>
      </c>
      <c r="E15" s="7" t="s">
        <v>45</v>
      </c>
      <c r="F15" s="35" t="s">
        <v>69</v>
      </c>
      <c r="G15" s="7" t="s">
        <v>54</v>
      </c>
      <c r="H15" s="17">
        <v>9</v>
      </c>
      <c r="I15" s="17" t="s">
        <v>55</v>
      </c>
      <c r="J15" s="17" t="s">
        <v>56</v>
      </c>
      <c r="L15" s="17">
        <v>81</v>
      </c>
      <c r="M15" s="17">
        <v>9</v>
      </c>
      <c r="N15" s="17">
        <v>1</v>
      </c>
      <c r="O15" s="17">
        <v>1</v>
      </c>
      <c r="P15">
        <v>878972376</v>
      </c>
      <c r="Q15">
        <v>4347</v>
      </c>
      <c r="T15" t="s">
        <v>57</v>
      </c>
      <c r="U15">
        <f>MATCH(D15,Отчет!$D$1:$D$65536,0)</f>
        <v>19</v>
      </c>
    </row>
    <row r="16" spans="1:21" x14ac:dyDescent="0.2">
      <c r="A16" s="17">
        <v>1192575503</v>
      </c>
      <c r="B16" s="17">
        <v>8</v>
      </c>
      <c r="D16" s="17">
        <v>634850865</v>
      </c>
      <c r="E16" s="7" t="s">
        <v>44</v>
      </c>
      <c r="F16" s="35" t="s">
        <v>70</v>
      </c>
      <c r="G16" s="7" t="s">
        <v>54</v>
      </c>
      <c r="H16" s="17">
        <v>9</v>
      </c>
      <c r="I16" s="17" t="s">
        <v>55</v>
      </c>
      <c r="J16" s="17" t="s">
        <v>56</v>
      </c>
      <c r="L16" s="17">
        <v>72</v>
      </c>
      <c r="M16" s="17">
        <v>9</v>
      </c>
      <c r="N16" s="17">
        <v>1</v>
      </c>
      <c r="O16" s="17">
        <v>1</v>
      </c>
      <c r="P16">
        <v>878972376</v>
      </c>
      <c r="Q16">
        <v>4347</v>
      </c>
      <c r="T16" t="s">
        <v>57</v>
      </c>
      <c r="U16">
        <f>MATCH(D16,Отчет!$D$1:$D$65536,0)</f>
        <v>24</v>
      </c>
    </row>
    <row r="17" spans="1:21" x14ac:dyDescent="0.2">
      <c r="A17" s="17">
        <v>1192575639</v>
      </c>
      <c r="B17" s="17">
        <v>8</v>
      </c>
      <c r="D17" s="17">
        <v>634852333</v>
      </c>
      <c r="E17" s="7" t="s">
        <v>51</v>
      </c>
      <c r="F17" s="35" t="s">
        <v>71</v>
      </c>
      <c r="G17" s="7" t="s">
        <v>54</v>
      </c>
      <c r="H17" s="17">
        <v>9</v>
      </c>
      <c r="I17" s="17" t="s">
        <v>55</v>
      </c>
      <c r="J17" s="17" t="s">
        <v>56</v>
      </c>
      <c r="L17" s="17">
        <v>72</v>
      </c>
      <c r="M17" s="17">
        <v>9</v>
      </c>
      <c r="N17" s="17">
        <v>1</v>
      </c>
      <c r="O17" s="17">
        <v>1</v>
      </c>
      <c r="P17">
        <v>878972376</v>
      </c>
      <c r="Q17">
        <v>4347</v>
      </c>
      <c r="T17" t="s">
        <v>57</v>
      </c>
      <c r="U17">
        <f>MATCH(D17,Отчет!$D$1:$D$65536,0)</f>
        <v>25</v>
      </c>
    </row>
    <row r="18" spans="1:21" x14ac:dyDescent="0.2">
      <c r="A18" s="17">
        <v>1192575653</v>
      </c>
      <c r="B18" s="17">
        <v>9</v>
      </c>
      <c r="D18" s="17">
        <v>634852490</v>
      </c>
      <c r="E18" s="7" t="s">
        <v>52</v>
      </c>
      <c r="F18" s="35" t="s">
        <v>58</v>
      </c>
      <c r="G18" s="7" t="s">
        <v>72</v>
      </c>
      <c r="H18" s="17">
        <v>6</v>
      </c>
      <c r="I18" s="17" t="s">
        <v>55</v>
      </c>
      <c r="J18" s="17" t="s">
        <v>73</v>
      </c>
      <c r="L18" s="17">
        <v>54</v>
      </c>
      <c r="M18" s="17">
        <v>6</v>
      </c>
      <c r="N18" s="17">
        <v>1</v>
      </c>
      <c r="O18" s="17">
        <v>1</v>
      </c>
      <c r="P18">
        <v>878972376</v>
      </c>
      <c r="Q18">
        <v>4354</v>
      </c>
      <c r="T18" t="s">
        <v>57</v>
      </c>
      <c r="U18">
        <f>MATCH(D18,Отчет!$D$1:$D$65536,0)</f>
        <v>15</v>
      </c>
    </row>
    <row r="19" spans="1:21" x14ac:dyDescent="0.2">
      <c r="A19" s="17">
        <v>1192575635</v>
      </c>
      <c r="B19" s="17">
        <v>7</v>
      </c>
      <c r="D19" s="17">
        <v>634852333</v>
      </c>
      <c r="E19" s="7" t="s">
        <v>51</v>
      </c>
      <c r="F19" s="35" t="s">
        <v>71</v>
      </c>
      <c r="G19" s="7" t="s">
        <v>72</v>
      </c>
      <c r="H19" s="17">
        <v>6</v>
      </c>
      <c r="I19" s="17" t="s">
        <v>55</v>
      </c>
      <c r="J19" s="17" t="s">
        <v>73</v>
      </c>
      <c r="L19" s="17">
        <v>42</v>
      </c>
      <c r="M19" s="17">
        <v>6</v>
      </c>
      <c r="N19" s="17">
        <v>1</v>
      </c>
      <c r="O19" s="17">
        <v>1</v>
      </c>
      <c r="P19">
        <v>878972376</v>
      </c>
      <c r="Q19">
        <v>4354</v>
      </c>
      <c r="T19" t="s">
        <v>57</v>
      </c>
      <c r="U19">
        <f>MATCH(D19,Отчет!$D$1:$D$65536,0)</f>
        <v>25</v>
      </c>
    </row>
    <row r="20" spans="1:21" x14ac:dyDescent="0.2">
      <c r="A20" s="17">
        <v>1192575598</v>
      </c>
      <c r="B20" s="17">
        <v>8</v>
      </c>
      <c r="D20" s="17">
        <v>634851752</v>
      </c>
      <c r="E20" s="7" t="s">
        <v>50</v>
      </c>
      <c r="F20" s="35" t="s">
        <v>60</v>
      </c>
      <c r="G20" s="7" t="s">
        <v>72</v>
      </c>
      <c r="H20" s="17">
        <v>6</v>
      </c>
      <c r="I20" s="17" t="s">
        <v>55</v>
      </c>
      <c r="J20" s="17" t="s">
        <v>73</v>
      </c>
      <c r="L20" s="17">
        <v>48</v>
      </c>
      <c r="M20" s="17">
        <v>6</v>
      </c>
      <c r="N20" s="17">
        <v>1</v>
      </c>
      <c r="O20" s="17">
        <v>1</v>
      </c>
      <c r="P20">
        <v>878972376</v>
      </c>
      <c r="Q20">
        <v>4354</v>
      </c>
      <c r="T20" t="s">
        <v>57</v>
      </c>
      <c r="U20">
        <f>MATCH(D20,Отчет!$D$1:$D$65536,0)</f>
        <v>21</v>
      </c>
    </row>
    <row r="21" spans="1:21" x14ac:dyDescent="0.2">
      <c r="A21" s="17">
        <v>1192575579</v>
      </c>
      <c r="B21" s="17">
        <v>9</v>
      </c>
      <c r="D21" s="17">
        <v>634851537</v>
      </c>
      <c r="E21" s="7" t="s">
        <v>49</v>
      </c>
      <c r="F21" s="35" t="s">
        <v>62</v>
      </c>
      <c r="G21" s="7" t="s">
        <v>72</v>
      </c>
      <c r="H21" s="17">
        <v>6</v>
      </c>
      <c r="I21" s="17" t="s">
        <v>55</v>
      </c>
      <c r="J21" s="17" t="s">
        <v>73</v>
      </c>
      <c r="L21" s="17">
        <v>54</v>
      </c>
      <c r="M21" s="17">
        <v>6</v>
      </c>
      <c r="N21" s="17">
        <v>1</v>
      </c>
      <c r="O21" s="17">
        <v>1</v>
      </c>
      <c r="P21">
        <v>878972376</v>
      </c>
      <c r="Q21">
        <v>4354</v>
      </c>
      <c r="T21" t="s">
        <v>57</v>
      </c>
      <c r="U21">
        <f>MATCH(D21,Отчет!$D$1:$D$65536,0)</f>
        <v>14</v>
      </c>
    </row>
    <row r="22" spans="1:21" x14ac:dyDescent="0.2">
      <c r="A22" s="17">
        <v>1192575558</v>
      </c>
      <c r="B22" s="17">
        <v>10</v>
      </c>
      <c r="D22" s="17">
        <v>634851361</v>
      </c>
      <c r="E22" s="7" t="s">
        <v>48</v>
      </c>
      <c r="F22" s="35" t="s">
        <v>64</v>
      </c>
      <c r="G22" s="7" t="s">
        <v>72</v>
      </c>
      <c r="H22" s="17">
        <v>6</v>
      </c>
      <c r="I22" s="17" t="s">
        <v>55</v>
      </c>
      <c r="J22" s="17" t="s">
        <v>73</v>
      </c>
      <c r="L22" s="17">
        <v>60</v>
      </c>
      <c r="M22" s="17">
        <v>6</v>
      </c>
      <c r="N22" s="17">
        <v>1</v>
      </c>
      <c r="O22" s="17">
        <v>1</v>
      </c>
      <c r="P22">
        <v>878972376</v>
      </c>
      <c r="Q22">
        <v>4354</v>
      </c>
      <c r="T22" t="s">
        <v>57</v>
      </c>
      <c r="U22">
        <f>MATCH(D22,Отчет!$D$1:$D$65536,0)</f>
        <v>16</v>
      </c>
    </row>
    <row r="23" spans="1:21" x14ac:dyDescent="0.2">
      <c r="A23" s="17">
        <v>1192575540</v>
      </c>
      <c r="B23" s="17">
        <v>5</v>
      </c>
      <c r="D23" s="17">
        <v>634851149</v>
      </c>
      <c r="E23" s="7" t="s">
        <v>46</v>
      </c>
      <c r="F23" s="35" t="s">
        <v>66</v>
      </c>
      <c r="G23" s="7" t="s">
        <v>72</v>
      </c>
      <c r="H23" s="17">
        <v>6</v>
      </c>
      <c r="I23" s="17" t="s">
        <v>55</v>
      </c>
      <c r="J23" s="17" t="s">
        <v>73</v>
      </c>
      <c r="L23" s="17">
        <v>30</v>
      </c>
      <c r="M23" s="17">
        <v>6</v>
      </c>
      <c r="N23" s="17">
        <v>1</v>
      </c>
      <c r="O23" s="17">
        <v>1</v>
      </c>
      <c r="P23">
        <v>878972376</v>
      </c>
      <c r="Q23">
        <v>4354</v>
      </c>
      <c r="T23" t="s">
        <v>57</v>
      </c>
      <c r="U23">
        <f>MATCH(D23,Отчет!$D$1:$D$65536,0)</f>
        <v>26</v>
      </c>
    </row>
    <row r="24" spans="1:21" x14ac:dyDescent="0.2">
      <c r="A24" s="17">
        <v>1192575522</v>
      </c>
      <c r="B24" s="17">
        <v>8</v>
      </c>
      <c r="D24" s="17">
        <v>634851004</v>
      </c>
      <c r="E24" s="7" t="s">
        <v>45</v>
      </c>
      <c r="F24" s="35" t="s">
        <v>69</v>
      </c>
      <c r="G24" s="7" t="s">
        <v>72</v>
      </c>
      <c r="H24" s="17">
        <v>6</v>
      </c>
      <c r="I24" s="17" t="s">
        <v>55</v>
      </c>
      <c r="J24" s="17" t="s">
        <v>73</v>
      </c>
      <c r="L24" s="17">
        <v>48</v>
      </c>
      <c r="M24" s="17">
        <v>6</v>
      </c>
      <c r="N24" s="17">
        <v>1</v>
      </c>
      <c r="O24" s="17">
        <v>1</v>
      </c>
      <c r="P24">
        <v>878972376</v>
      </c>
      <c r="Q24">
        <v>4354</v>
      </c>
      <c r="T24" t="s">
        <v>57</v>
      </c>
      <c r="U24">
        <f>MATCH(D24,Отчет!$D$1:$D$65536,0)</f>
        <v>19</v>
      </c>
    </row>
    <row r="25" spans="1:21" x14ac:dyDescent="0.2">
      <c r="A25" s="17">
        <v>1192575463</v>
      </c>
      <c r="B25" s="17">
        <v>7</v>
      </c>
      <c r="D25" s="17">
        <v>634850606</v>
      </c>
      <c r="E25" s="7" t="s">
        <v>43</v>
      </c>
      <c r="F25" s="35" t="s">
        <v>53</v>
      </c>
      <c r="G25" s="7" t="s">
        <v>72</v>
      </c>
      <c r="H25" s="17">
        <v>6</v>
      </c>
      <c r="I25" s="17" t="s">
        <v>55</v>
      </c>
      <c r="J25" s="17" t="s">
        <v>73</v>
      </c>
      <c r="L25" s="17">
        <v>42</v>
      </c>
      <c r="M25" s="17">
        <v>6</v>
      </c>
      <c r="N25" s="17">
        <v>1</v>
      </c>
      <c r="O25" s="17">
        <v>1</v>
      </c>
      <c r="P25">
        <v>878972376</v>
      </c>
      <c r="Q25">
        <v>4354</v>
      </c>
      <c r="T25" t="s">
        <v>57</v>
      </c>
      <c r="U25">
        <f>MATCH(D25,Отчет!$D$1:$D$65536,0)</f>
        <v>23</v>
      </c>
    </row>
    <row r="26" spans="1:21" x14ac:dyDescent="0.2">
      <c r="A26" s="17">
        <v>1192575445</v>
      </c>
      <c r="B26" s="17">
        <v>8</v>
      </c>
      <c r="D26" s="17">
        <v>634850459</v>
      </c>
      <c r="E26" s="7" t="s">
        <v>47</v>
      </c>
      <c r="F26" s="35" t="s">
        <v>61</v>
      </c>
      <c r="G26" s="7" t="s">
        <v>72</v>
      </c>
      <c r="H26" s="17">
        <v>6</v>
      </c>
      <c r="I26" s="17" t="s">
        <v>55</v>
      </c>
      <c r="J26" s="17" t="s">
        <v>73</v>
      </c>
      <c r="L26" s="17">
        <v>48</v>
      </c>
      <c r="M26" s="17">
        <v>6</v>
      </c>
      <c r="N26" s="17">
        <v>1</v>
      </c>
      <c r="O26" s="17">
        <v>1</v>
      </c>
      <c r="P26">
        <v>878972376</v>
      </c>
      <c r="Q26">
        <v>4354</v>
      </c>
      <c r="T26" t="s">
        <v>57</v>
      </c>
      <c r="U26">
        <f>MATCH(D26,Отчет!$D$1:$D$65536,0)</f>
        <v>20</v>
      </c>
    </row>
    <row r="27" spans="1:21" x14ac:dyDescent="0.2">
      <c r="A27" s="17">
        <v>1192575427</v>
      </c>
      <c r="B27" s="17">
        <v>7</v>
      </c>
      <c r="D27" s="17">
        <v>634850296</v>
      </c>
      <c r="E27" s="7" t="s">
        <v>42</v>
      </c>
      <c r="F27" s="35" t="s">
        <v>65</v>
      </c>
      <c r="G27" s="7" t="s">
        <v>72</v>
      </c>
      <c r="H27" s="17">
        <v>6</v>
      </c>
      <c r="I27" s="17" t="s">
        <v>55</v>
      </c>
      <c r="J27" s="17" t="s">
        <v>73</v>
      </c>
      <c r="L27" s="17">
        <v>42</v>
      </c>
      <c r="M27" s="17">
        <v>6</v>
      </c>
      <c r="N27" s="17">
        <v>1</v>
      </c>
      <c r="O27" s="17">
        <v>1</v>
      </c>
      <c r="P27">
        <v>878972376</v>
      </c>
      <c r="Q27">
        <v>4354</v>
      </c>
      <c r="T27" t="s">
        <v>57</v>
      </c>
      <c r="U27">
        <f>MATCH(D27,Отчет!$D$1:$D$65536,0)</f>
        <v>22</v>
      </c>
    </row>
    <row r="28" spans="1:21" x14ac:dyDescent="0.2">
      <c r="A28" s="17">
        <v>1192575409</v>
      </c>
      <c r="B28" s="17">
        <v>8</v>
      </c>
      <c r="D28" s="17">
        <v>634849949</v>
      </c>
      <c r="E28" s="7" t="s">
        <v>41</v>
      </c>
      <c r="F28" s="35" t="s">
        <v>68</v>
      </c>
      <c r="G28" s="7" t="s">
        <v>72</v>
      </c>
      <c r="H28" s="17">
        <v>6</v>
      </c>
      <c r="I28" s="17" t="s">
        <v>55</v>
      </c>
      <c r="J28" s="17" t="s">
        <v>73</v>
      </c>
      <c r="L28" s="17">
        <v>48</v>
      </c>
      <c r="M28" s="17">
        <v>6</v>
      </c>
      <c r="N28" s="17">
        <v>1</v>
      </c>
      <c r="O28" s="17">
        <v>1</v>
      </c>
      <c r="P28">
        <v>878972376</v>
      </c>
      <c r="Q28">
        <v>4354</v>
      </c>
      <c r="T28" t="s">
        <v>57</v>
      </c>
      <c r="U28">
        <f>MATCH(D28,Отчет!$D$1:$D$65536,0)</f>
        <v>13</v>
      </c>
    </row>
    <row r="29" spans="1:21" x14ac:dyDescent="0.2">
      <c r="A29" s="17">
        <v>1210931872</v>
      </c>
      <c r="B29" s="17">
        <v>8</v>
      </c>
      <c r="D29" s="17">
        <v>634849788</v>
      </c>
      <c r="E29" s="7" t="s">
        <v>40</v>
      </c>
      <c r="F29" s="17" t="s">
        <v>63</v>
      </c>
      <c r="G29" s="7" t="s">
        <v>72</v>
      </c>
      <c r="H29" s="17">
        <v>6</v>
      </c>
      <c r="I29" s="17" t="s">
        <v>55</v>
      </c>
      <c r="J29" s="17" t="s">
        <v>73</v>
      </c>
      <c r="L29" s="17">
        <v>48</v>
      </c>
      <c r="M29" s="17">
        <v>6</v>
      </c>
      <c r="N29" s="17">
        <v>1</v>
      </c>
      <c r="O29" s="17">
        <v>1</v>
      </c>
      <c r="P29">
        <v>878972376</v>
      </c>
      <c r="Q29">
        <v>4354</v>
      </c>
      <c r="T29" t="s">
        <v>57</v>
      </c>
      <c r="U29">
        <f>MATCH(D29,Отчет!$D$1:$D$65536,0)</f>
        <v>18</v>
      </c>
    </row>
    <row r="30" spans="1:21" x14ac:dyDescent="0.2">
      <c r="A30" s="17">
        <v>1192575371</v>
      </c>
      <c r="B30" s="17">
        <v>10</v>
      </c>
      <c r="D30" s="17">
        <v>634849629</v>
      </c>
      <c r="E30" s="7" t="s">
        <v>39</v>
      </c>
      <c r="F30" s="35" t="s">
        <v>59</v>
      </c>
      <c r="G30" s="7" t="s">
        <v>72</v>
      </c>
      <c r="H30" s="17">
        <v>6</v>
      </c>
      <c r="I30" s="17" t="s">
        <v>55</v>
      </c>
      <c r="J30" s="17" t="s">
        <v>73</v>
      </c>
      <c r="L30" s="17">
        <v>60</v>
      </c>
      <c r="M30" s="17">
        <v>6</v>
      </c>
      <c r="N30" s="17">
        <v>1</v>
      </c>
      <c r="O30" s="17">
        <v>1</v>
      </c>
      <c r="P30">
        <v>878972376</v>
      </c>
      <c r="Q30">
        <v>4354</v>
      </c>
      <c r="T30" t="s">
        <v>57</v>
      </c>
      <c r="U30">
        <f>MATCH(D30,Отчет!$D$1:$D$65536,0)</f>
        <v>12</v>
      </c>
    </row>
    <row r="31" spans="1:21" x14ac:dyDescent="0.2">
      <c r="A31" s="17">
        <v>1192574005</v>
      </c>
      <c r="B31" s="17">
        <v>8</v>
      </c>
      <c r="D31" s="17">
        <v>634849476</v>
      </c>
      <c r="E31" s="7" t="s">
        <v>38</v>
      </c>
      <c r="F31" s="17" t="s">
        <v>67</v>
      </c>
      <c r="G31" s="7" t="s">
        <v>72</v>
      </c>
      <c r="H31" s="17">
        <v>6</v>
      </c>
      <c r="I31" s="17" t="s">
        <v>55</v>
      </c>
      <c r="J31" s="17" t="s">
        <v>73</v>
      </c>
      <c r="L31" s="17">
        <v>48</v>
      </c>
      <c r="M31" s="17">
        <v>6</v>
      </c>
      <c r="N31" s="17">
        <v>1</v>
      </c>
      <c r="O31" s="17">
        <v>1</v>
      </c>
      <c r="P31">
        <v>878972376</v>
      </c>
      <c r="Q31">
        <v>4354</v>
      </c>
      <c r="T31" t="s">
        <v>57</v>
      </c>
      <c r="U31">
        <f>MATCH(D31,Отчет!$D$1:$D$65536,0)</f>
        <v>17</v>
      </c>
    </row>
    <row r="32" spans="1:21" x14ac:dyDescent="0.2">
      <c r="A32" s="17">
        <v>1192575499</v>
      </c>
      <c r="B32" s="17">
        <v>7</v>
      </c>
      <c r="D32" s="17">
        <v>634850865</v>
      </c>
      <c r="E32" s="7" t="s">
        <v>44</v>
      </c>
      <c r="F32" s="35" t="s">
        <v>70</v>
      </c>
      <c r="G32" s="7" t="s">
        <v>72</v>
      </c>
      <c r="H32" s="17">
        <v>6</v>
      </c>
      <c r="I32" s="17" t="s">
        <v>55</v>
      </c>
      <c r="J32" s="17" t="s">
        <v>73</v>
      </c>
      <c r="L32" s="17">
        <v>42</v>
      </c>
      <c r="M32" s="17">
        <v>6</v>
      </c>
      <c r="N32" s="17">
        <v>1</v>
      </c>
      <c r="O32" s="17">
        <v>1</v>
      </c>
      <c r="P32">
        <v>878972376</v>
      </c>
      <c r="Q32">
        <v>4354</v>
      </c>
      <c r="T32" t="s">
        <v>57</v>
      </c>
      <c r="U32">
        <f>MATCH(D32,Отчет!$D$1:$D$65536,0)</f>
        <v>24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Орешенкова Надежда Эдуардовна</dc:creator>
  <cp:lastModifiedBy>Орешенкова Надежда Эдуардовна</cp:lastModifiedBy>
  <dcterms:created xsi:type="dcterms:W3CDTF">2006-05-18T19:55:00Z</dcterms:created>
  <dcterms:modified xsi:type="dcterms:W3CDTF">2016-07-01T20:03:12Z</dcterms:modified>
</cp:coreProperties>
</file>